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NAPS Quote" sheetId="1" r:id="rId4"/>
  </sheets>
</workbook>
</file>

<file path=xl/sharedStrings.xml><?xml version="1.0" encoding="utf-8"?>
<sst xmlns="http://schemas.openxmlformats.org/spreadsheetml/2006/main" uniqueCount="87">
  <si>
    <t>BVG INDIA LTD</t>
  </si>
  <si>
    <r>
      <rPr>
        <sz val="18"/>
        <color indexed="8"/>
        <rFont val="Times New Roman"/>
      </rPr>
      <t xml:space="preserve">                    </t>
    </r>
    <r>
      <rPr>
        <b val="1"/>
        <sz val="18"/>
        <color indexed="8"/>
        <rFont val="Times New Roman"/>
      </rPr>
      <t xml:space="preserve">Office : </t>
    </r>
    <r>
      <rPr>
        <sz val="18"/>
        <color indexed="8"/>
        <rFont val="Times New Roman"/>
      </rPr>
      <t>Midas Tower, 4th Floor, Phase 1,  Hinjewadi Rajiv Gandhi Infotech Park,</t>
    </r>
  </si>
  <si>
    <t xml:space="preserve">                 Hinjawadi, Pune,Maharashtra 41105., Tel: +91 20 - 46764221, E-Mail: pawar.pramod@bvgindia.com</t>
  </si>
  <si>
    <r>
      <rPr>
        <sz val="18"/>
        <color indexed="8"/>
        <rFont val="Times New Roman"/>
      </rPr>
      <t xml:space="preserve">Website:  </t>
    </r>
    <r>
      <rPr>
        <u val="single"/>
        <sz val="18"/>
        <color indexed="13"/>
        <rFont val="Times New Roman"/>
      </rPr>
      <t>http://www.bvgindia.com</t>
    </r>
  </si>
  <si>
    <t>NAPS PROPOSAL</t>
  </si>
  <si>
    <t>To,</t>
  </si>
  <si>
    <r>
      <rPr>
        <b val="1"/>
        <sz val="16"/>
        <color indexed="8"/>
        <rFont val="Times New Roman"/>
      </rPr>
      <t xml:space="preserve">M/S </t>
    </r>
    <r>
      <rPr>
        <b val="1"/>
        <sz val="16"/>
        <color indexed="15"/>
        <rFont val="Times New Roman"/>
      </rPr>
      <t>Company Name</t>
    </r>
  </si>
  <si>
    <t>City</t>
  </si>
  <si>
    <t>State</t>
  </si>
  <si>
    <r>
      <rPr>
        <sz val="16"/>
        <color indexed="8"/>
        <rFont val="Calibri"/>
      </rPr>
      <t>Kind attention -</t>
    </r>
    <r>
      <rPr>
        <b val="1"/>
        <sz val="16"/>
        <color indexed="16"/>
        <rFont val="Calibri"/>
      </rPr>
      <t xml:space="preserve"> </t>
    </r>
    <r>
      <rPr>
        <b val="1"/>
        <sz val="16"/>
        <color indexed="15"/>
        <rFont val="Calibri"/>
      </rPr>
      <t>(Client Name &amp; Designation)</t>
    </r>
  </si>
  <si>
    <t>As per our discussion please find the cost below with National Apprenticeship Promotion Scheme (NAPS)  scheme  By the name BVG INDIA LTD.Pune Maharashtra.</t>
  </si>
  <si>
    <t>WITH COMPLAINCES CONTRACTUAL PER WORKER RATE</t>
  </si>
  <si>
    <t>Sr.No.</t>
  </si>
  <si>
    <t>PARAMETERS</t>
  </si>
  <si>
    <t>Unskilled</t>
  </si>
  <si>
    <t>Semi- Skilled</t>
  </si>
  <si>
    <t>Skilled</t>
  </si>
  <si>
    <t>Remarks</t>
  </si>
  <si>
    <t>NAPS APPRENTICE</t>
  </si>
  <si>
    <t xml:space="preserve">Unskilled </t>
  </si>
  <si>
    <t xml:space="preserve">Skilled </t>
  </si>
  <si>
    <t>BASIC</t>
  </si>
  <si>
    <t>Zone 1</t>
  </si>
  <si>
    <t>Sr. No.</t>
  </si>
  <si>
    <t xml:space="preserve"> Description</t>
  </si>
  <si>
    <t>8 Hrs,26 days.</t>
  </si>
  <si>
    <t>DA</t>
  </si>
  <si>
    <t>As per Jan 2021 Revised</t>
  </si>
  <si>
    <t>A</t>
  </si>
  <si>
    <t>Minimum Wages</t>
  </si>
  <si>
    <t>Basic + DA for 26days</t>
  </si>
  <si>
    <t xml:space="preserve">DA </t>
  </si>
  <si>
    <t>HRA</t>
  </si>
  <si>
    <t>5% on Basic + DA</t>
  </si>
  <si>
    <t xml:space="preserve">SUB TOTAL </t>
  </si>
  <si>
    <t>Allowances</t>
  </si>
  <si>
    <t>H.R.A  (5 % on A)</t>
  </si>
  <si>
    <t>Washing Allow.</t>
  </si>
  <si>
    <t>B</t>
  </si>
  <si>
    <t>Total Stipend</t>
  </si>
  <si>
    <t>Total Gross</t>
  </si>
  <si>
    <t>12% on Basic+DA</t>
  </si>
  <si>
    <t xml:space="preserve">Administration, Overheads &amp; service Charges @ 12 % </t>
  </si>
  <si>
    <t>Per Month</t>
  </si>
  <si>
    <t>PF</t>
  </si>
  <si>
    <t>0.75 % on Basic+DA+HRA+Allow</t>
  </si>
  <si>
    <t>Training  and assessment Charges</t>
  </si>
  <si>
    <t>ESIC</t>
  </si>
  <si>
    <t>Shoes &amp; Uniform Charges</t>
  </si>
  <si>
    <t>P Tax</t>
  </si>
  <si>
    <t xml:space="preserve">W. C. Charges </t>
  </si>
  <si>
    <t>C</t>
  </si>
  <si>
    <t>Net Salary</t>
  </si>
  <si>
    <t>3.25 % on Basic + DA+HRA</t>
  </si>
  <si>
    <t>Total CTC</t>
  </si>
  <si>
    <t>13 %  on Basic + DA</t>
  </si>
  <si>
    <t>8.33 % on Basic + DA</t>
  </si>
  <si>
    <t>* All charges are per month basis. GST extra at actual.</t>
  </si>
  <si>
    <t>Bonus</t>
  </si>
  <si>
    <t>4.81 % on Basic + DA</t>
  </si>
  <si>
    <t>* Stipend will be increased as and when there is an increase in Minimum Wage.</t>
  </si>
  <si>
    <t>Gratuity</t>
  </si>
  <si>
    <t>5 % on Basic + DA</t>
  </si>
  <si>
    <t>* WC will be charged as per actual.</t>
  </si>
  <si>
    <t>Leave Coverage Allowance</t>
  </si>
  <si>
    <t xml:space="preserve">* Company shall give Supervisor cost as per Skilled Rate 16067/- </t>
  </si>
  <si>
    <t>Shoes/ Uniform</t>
  </si>
  <si>
    <t>* TDS Will be considered as per GOVT.OF INDIA</t>
  </si>
  <si>
    <t>L.W.F.</t>
  </si>
  <si>
    <t>* Extra On job training Hrs consider as per company policy</t>
  </si>
  <si>
    <t>D</t>
  </si>
  <si>
    <t>Total</t>
  </si>
  <si>
    <t>B+D</t>
  </si>
  <si>
    <t>* Payment term- 07 Days after submission of monthly invoice/Bill.</t>
  </si>
  <si>
    <t>Total   Par Month 26 Days</t>
  </si>
  <si>
    <t>E</t>
  </si>
  <si>
    <t>Service Charges</t>
  </si>
  <si>
    <t>Thanks &amp; Regards</t>
  </si>
  <si>
    <t>F</t>
  </si>
  <si>
    <t>Admin Charges</t>
  </si>
  <si>
    <t>PRAMOD PAWAR</t>
  </si>
  <si>
    <t>G</t>
  </si>
  <si>
    <t xml:space="preserve">Final Total Per Month </t>
  </si>
  <si>
    <t>Semi-Skilled</t>
  </si>
  <si>
    <t>As per All compliance's Cost for Per worker</t>
  </si>
  <si>
    <t>As per NAPS Cost for per Apprentice</t>
  </si>
  <si>
    <r>
      <rPr>
        <b val="1"/>
        <sz val="14"/>
        <color indexed="8"/>
        <rFont val="Calibri"/>
      </rPr>
      <t>Saving for</t>
    </r>
    <r>
      <rPr>
        <b val="1"/>
        <sz val="14"/>
        <color indexed="15"/>
        <rFont val="Calibri"/>
      </rPr>
      <t xml:space="preserve"> (Company Name)</t>
    </r>
    <r>
      <rPr>
        <b val="1"/>
        <sz val="14"/>
        <color indexed="8"/>
        <rFont val="Calibri"/>
      </rPr>
      <t>.</t>
    </r>
    <r>
      <rPr>
        <sz val="14"/>
        <color indexed="8"/>
        <rFont val="Calibri"/>
      </rPr>
      <t xml:space="preserve"> - Total Cost per Apprentice</t>
    </r>
  </si>
</sst>
</file>

<file path=xl/styles.xml><?xml version="1.0" encoding="utf-8"?>
<styleSheet xmlns="http://schemas.openxmlformats.org/spreadsheetml/2006/main">
  <numFmts count="1">
    <numFmt numFmtId="0" formatCode="General"/>
  </numFmts>
  <fonts count="22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28"/>
      <color indexed="11"/>
      <name val="Bookman Old Style"/>
    </font>
    <font>
      <sz val="18"/>
      <color indexed="8"/>
      <name val="Times New Roman"/>
    </font>
    <font>
      <b val="1"/>
      <sz val="18"/>
      <color indexed="8"/>
      <name val="Times New Roman"/>
    </font>
    <font>
      <u val="single"/>
      <sz val="18"/>
      <color indexed="13"/>
      <name val="Times New Roman"/>
    </font>
    <font>
      <b val="1"/>
      <sz val="16"/>
      <color indexed="8"/>
      <name val="Times New Roman"/>
    </font>
    <font>
      <b val="1"/>
      <sz val="16"/>
      <color indexed="15"/>
      <name val="Times New Roman"/>
    </font>
    <font>
      <sz val="16"/>
      <color indexed="8"/>
      <name val="Calibri"/>
    </font>
    <font>
      <b val="1"/>
      <sz val="16"/>
      <color indexed="16"/>
      <name val="Calibri"/>
    </font>
    <font>
      <b val="1"/>
      <sz val="16"/>
      <color indexed="15"/>
      <name val="Calibri"/>
    </font>
    <font>
      <b val="1"/>
      <sz val="16"/>
      <color indexed="8"/>
      <name val="Calibri"/>
    </font>
    <font>
      <b val="1"/>
      <sz val="15"/>
      <color indexed="8"/>
      <name val="Calibri"/>
    </font>
    <font>
      <b val="1"/>
      <sz val="14"/>
      <color indexed="8"/>
      <name val="Calibri"/>
    </font>
    <font>
      <sz val="15"/>
      <color indexed="8"/>
      <name val="Century Gothic"/>
    </font>
    <font>
      <b val="1"/>
      <sz val="15"/>
      <color indexed="8"/>
      <name val="Century Gothic"/>
    </font>
    <font>
      <sz val="15"/>
      <color indexed="8"/>
      <name val="Calibri"/>
    </font>
    <font>
      <b val="1"/>
      <sz val="18"/>
      <color indexed="8"/>
      <name val="Calibri"/>
    </font>
    <font>
      <b val="1"/>
      <sz val="16"/>
      <color indexed="8"/>
      <name val="Cambria"/>
    </font>
    <font>
      <b val="1"/>
      <sz val="14"/>
      <color indexed="15"/>
      <name val="Calibri"/>
    </font>
    <font>
      <sz val="14"/>
      <color indexed="8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10"/>
      </right>
      <top/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/>
      <diagonal/>
    </border>
    <border>
      <left style="medium">
        <color indexed="8"/>
      </left>
      <right style="medium">
        <color indexed="8"/>
      </right>
      <top style="thin">
        <color indexed="10"/>
      </top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10"/>
      </left>
      <right style="medium">
        <color indexed="8"/>
      </right>
      <top/>
      <bottom style="thin">
        <color indexed="10"/>
      </bottom>
      <diagonal/>
    </border>
    <border>
      <left style="medium">
        <color indexed="8"/>
      </left>
      <right style="medium">
        <color indexed="8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6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center"/>
    </xf>
    <xf numFmtId="0" fontId="0" fillId="2" borderId="2" applyNumberFormat="0" applyFont="1" applyFill="1" applyBorder="1" applyAlignment="1" applyProtection="0">
      <alignment vertical="center"/>
    </xf>
    <xf numFmtId="0" fontId="0" fillId="2" borderId="3" applyNumberFormat="0" applyFont="1" applyFill="1" applyBorder="1" applyAlignment="1" applyProtection="0">
      <alignment vertical="center"/>
    </xf>
    <xf numFmtId="0" fontId="0" fillId="2" borderId="4" applyNumberFormat="0" applyFont="1" applyFill="1" applyBorder="1" applyAlignment="1" applyProtection="0">
      <alignment vertical="center"/>
    </xf>
    <xf numFmtId="49" fontId="3" fillId="3" borderId="5" applyNumberFormat="1" applyFont="1" applyFill="1" applyBorder="1" applyAlignment="1" applyProtection="0">
      <alignment horizontal="center" vertical="center"/>
    </xf>
    <xf numFmtId="0" fontId="3" fillId="3" borderId="6" applyNumberFormat="0" applyFont="1" applyFill="1" applyBorder="1" applyAlignment="1" applyProtection="0">
      <alignment horizontal="center" vertical="center"/>
    </xf>
    <xf numFmtId="0" fontId="3" fillId="3" borderId="7" applyNumberFormat="0" applyFont="1" applyFill="1" applyBorder="1" applyAlignment="1" applyProtection="0">
      <alignment horizontal="center" vertical="center"/>
    </xf>
    <xf numFmtId="0" fontId="3" fillId="2" borderId="8" applyNumberFormat="0" applyFont="1" applyFill="1" applyBorder="1" applyAlignment="1" applyProtection="0">
      <alignment horizontal="center" vertical="center"/>
    </xf>
    <xf numFmtId="0" fontId="0" fillId="2" borderId="9" applyNumberFormat="0" applyFont="1" applyFill="1" applyBorder="1" applyAlignment="1" applyProtection="0">
      <alignment vertical="center"/>
    </xf>
    <xf numFmtId="49" fontId="4" fillId="3" borderId="8" applyNumberFormat="1" applyFont="1" applyFill="1" applyBorder="1" applyAlignment="1" applyProtection="0">
      <alignment horizontal="center" vertical="center"/>
    </xf>
    <xf numFmtId="0" fontId="4" fillId="3" borderId="10" applyNumberFormat="0" applyFont="1" applyFill="1" applyBorder="1" applyAlignment="1" applyProtection="0">
      <alignment horizontal="center" vertical="center"/>
    </xf>
    <xf numFmtId="0" fontId="4" fillId="3" borderId="11" applyNumberFormat="0" applyFont="1" applyFill="1" applyBorder="1" applyAlignment="1" applyProtection="0">
      <alignment horizontal="center" vertical="center"/>
    </xf>
    <xf numFmtId="49" fontId="4" fillId="3" borderId="12" applyNumberFormat="1" applyFont="1" applyFill="1" applyBorder="1" applyAlignment="1" applyProtection="0">
      <alignment horizontal="center" vertical="center"/>
    </xf>
    <xf numFmtId="0" fontId="4" fillId="3" borderId="13" applyNumberFormat="0" applyFont="1" applyFill="1" applyBorder="1" applyAlignment="1" applyProtection="0">
      <alignment horizontal="center" vertical="center"/>
    </xf>
    <xf numFmtId="0" fontId="4" fillId="3" borderId="14" applyNumberFormat="0" applyFont="1" applyFill="1" applyBorder="1" applyAlignment="1" applyProtection="0">
      <alignment horizontal="center" vertical="center"/>
    </xf>
    <xf numFmtId="49" fontId="5" fillId="4" borderId="15" applyNumberFormat="1" applyFont="1" applyFill="1" applyBorder="1" applyAlignment="1" applyProtection="0">
      <alignment horizontal="center" vertical="center"/>
    </xf>
    <xf numFmtId="0" fontId="5" fillId="4" borderId="16" applyNumberFormat="0" applyFont="1" applyFill="1" applyBorder="1" applyAlignment="1" applyProtection="0">
      <alignment horizontal="center" vertical="center"/>
    </xf>
    <xf numFmtId="0" fontId="5" fillId="4" borderId="17" applyNumberFormat="0" applyFont="1" applyFill="1" applyBorder="1" applyAlignment="1" applyProtection="0">
      <alignment horizontal="center" vertical="center"/>
    </xf>
    <xf numFmtId="0" fontId="7" fillId="4" borderId="18" applyNumberFormat="0" applyFont="1" applyFill="1" applyBorder="1" applyAlignment="1" applyProtection="0">
      <alignment horizontal="center" vertical="center"/>
    </xf>
    <xf numFmtId="0" fontId="7" fillId="4" borderId="19" applyNumberFormat="0" applyFont="1" applyFill="1" applyBorder="1" applyAlignment="1" applyProtection="0">
      <alignment horizontal="center" vertical="center"/>
    </xf>
    <xf numFmtId="0" fontId="7" fillId="4" borderId="20" applyNumberFormat="0" applyFont="1" applyFill="1" applyBorder="1" applyAlignment="1" applyProtection="0">
      <alignment horizontal="center" vertical="center"/>
    </xf>
    <xf numFmtId="0" fontId="7" fillId="2" borderId="21" applyNumberFormat="0" applyFont="1" applyFill="1" applyBorder="1" applyAlignment="1" applyProtection="0">
      <alignment horizontal="center" vertical="center"/>
    </xf>
    <xf numFmtId="0" fontId="7" fillId="4" borderId="8" applyNumberFormat="0" applyFont="1" applyFill="1" applyBorder="1" applyAlignment="1" applyProtection="0">
      <alignment horizontal="center" vertical="center"/>
    </xf>
    <xf numFmtId="49" fontId="7" fillId="4" borderId="10" applyNumberFormat="1" applyFont="1" applyFill="1" applyBorder="1" applyAlignment="1" applyProtection="0">
      <alignment horizontal="left" vertical="center"/>
    </xf>
    <xf numFmtId="0" fontId="7" fillId="4" borderId="10" applyNumberFormat="0" applyFont="1" applyFill="1" applyBorder="1" applyAlignment="1" applyProtection="0">
      <alignment horizontal="center" vertical="center"/>
    </xf>
    <xf numFmtId="0" fontId="7" fillId="4" borderId="11" applyNumberFormat="0" applyFont="1" applyFill="1" applyBorder="1" applyAlignment="1" applyProtection="0">
      <alignment horizontal="center" vertical="center"/>
    </xf>
    <xf numFmtId="0" fontId="7" fillId="2" borderId="22" applyNumberFormat="0" applyFont="1" applyFill="1" applyBorder="1" applyAlignment="1" applyProtection="0">
      <alignment horizontal="center" vertical="center"/>
    </xf>
    <xf numFmtId="49" fontId="7" fillId="4" borderId="10" applyNumberFormat="1" applyFont="1" applyFill="1" applyBorder="1" applyAlignment="1" applyProtection="0">
      <alignment vertical="center"/>
    </xf>
    <xf numFmtId="49" fontId="8" fillId="4" borderId="10" applyNumberFormat="1" applyFont="1" applyFill="1" applyBorder="1" applyAlignment="1" applyProtection="0">
      <alignment horizontal="left" vertical="center"/>
    </xf>
    <xf numFmtId="0" fontId="0" fillId="4" borderId="8" applyNumberFormat="0" applyFont="1" applyFill="1" applyBorder="1" applyAlignment="1" applyProtection="0">
      <alignment vertical="center"/>
    </xf>
    <xf numFmtId="49" fontId="8" fillId="4" borderId="10" applyNumberFormat="1" applyFont="1" applyFill="1" applyBorder="1" applyAlignment="1" applyProtection="0">
      <alignment vertical="bottom"/>
    </xf>
    <xf numFmtId="0" fontId="0" fillId="4" borderId="10" applyNumberFormat="0" applyFont="1" applyFill="1" applyBorder="1" applyAlignment="1" applyProtection="0">
      <alignment vertical="center"/>
    </xf>
    <xf numFmtId="0" fontId="0" fillId="4" borderId="11" applyNumberFormat="0" applyFont="1" applyFill="1" applyBorder="1" applyAlignment="1" applyProtection="0">
      <alignment vertical="center"/>
    </xf>
    <xf numFmtId="0" fontId="0" fillId="2" borderId="22" applyNumberFormat="0" applyFont="1" applyFill="1" applyBorder="1" applyAlignment="1" applyProtection="0">
      <alignment vertical="center"/>
    </xf>
    <xf numFmtId="49" fontId="9" fillId="4" borderId="10" applyNumberFormat="1" applyFont="1" applyFill="1" applyBorder="1" applyAlignment="1" applyProtection="0">
      <alignment vertical="center"/>
    </xf>
    <xf numFmtId="0" fontId="0" fillId="2" borderId="23" applyNumberFormat="0" applyFont="1" applyFill="1" applyBorder="1" applyAlignment="1" applyProtection="0">
      <alignment vertical="center"/>
    </xf>
    <xf numFmtId="2" fontId="9" fillId="2" borderId="10" applyNumberFormat="1" applyFont="1" applyFill="1" applyBorder="1" applyAlignment="1" applyProtection="0">
      <alignment horizontal="center" vertical="center"/>
    </xf>
    <xf numFmtId="0" fontId="0" fillId="2" borderId="10" applyNumberFormat="0" applyFont="1" applyFill="1" applyBorder="1" applyAlignment="1" applyProtection="0">
      <alignment vertical="center"/>
    </xf>
    <xf numFmtId="0" fontId="0" fillId="4" borderId="24" applyNumberFormat="0" applyFont="1" applyFill="1" applyBorder="1" applyAlignment="1" applyProtection="0">
      <alignment vertical="center"/>
    </xf>
    <xf numFmtId="0" fontId="0" fillId="4" borderId="25" applyNumberFormat="0" applyFont="1" applyFill="1" applyBorder="1" applyAlignment="1" applyProtection="0">
      <alignment vertical="center"/>
    </xf>
    <xf numFmtId="0" fontId="0" fillId="4" borderId="26" applyNumberFormat="0" applyFont="1" applyFill="1" applyBorder="1" applyAlignment="1" applyProtection="0">
      <alignment vertical="center"/>
    </xf>
    <xf numFmtId="0" fontId="0" fillId="4" borderId="5" applyNumberFormat="0" applyFont="1" applyFill="1" applyBorder="1" applyAlignment="1" applyProtection="0">
      <alignment vertical="center"/>
    </xf>
    <xf numFmtId="49" fontId="12" fillId="4" borderId="6" applyNumberFormat="1" applyFont="1" applyFill="1" applyBorder="1" applyAlignment="1" applyProtection="0">
      <alignment horizontal="left" vertical="center" wrapText="1"/>
    </xf>
    <xf numFmtId="0" fontId="12" fillId="4" borderId="6" applyNumberFormat="0" applyFont="1" applyFill="1" applyBorder="1" applyAlignment="1" applyProtection="0">
      <alignment horizontal="left" vertical="center" wrapText="1"/>
    </xf>
    <xf numFmtId="0" fontId="12" fillId="4" borderId="7" applyNumberFormat="0" applyFont="1" applyFill="1" applyBorder="1" applyAlignment="1" applyProtection="0">
      <alignment horizontal="left" vertical="center" wrapText="1"/>
    </xf>
    <xf numFmtId="0" fontId="12" fillId="2" borderId="23" applyNumberFormat="0" applyFont="1" applyFill="1" applyBorder="1" applyAlignment="1" applyProtection="0">
      <alignment horizontal="left" vertical="center" wrapText="1"/>
    </xf>
    <xf numFmtId="0" fontId="0" fillId="2" borderId="25" applyNumberFormat="0" applyFont="1" applyFill="1" applyBorder="1" applyAlignment="1" applyProtection="0">
      <alignment vertical="center"/>
    </xf>
    <xf numFmtId="2" fontId="9" fillId="2" borderId="25" applyNumberFormat="1" applyFont="1" applyFill="1" applyBorder="1" applyAlignment="1" applyProtection="0">
      <alignment horizontal="center" vertical="center"/>
    </xf>
    <xf numFmtId="0" fontId="0" fillId="2" borderId="27" applyNumberFormat="0" applyFont="1" applyFill="1" applyBorder="1" applyAlignment="1" applyProtection="0">
      <alignment vertical="center"/>
    </xf>
    <xf numFmtId="0" fontId="12" fillId="4" borderId="25" applyNumberFormat="0" applyFont="1" applyFill="1" applyBorder="1" applyAlignment="1" applyProtection="0">
      <alignment horizontal="left" vertical="center" wrapText="1"/>
    </xf>
    <xf numFmtId="0" fontId="12" fillId="4" borderId="26" applyNumberFormat="0" applyFont="1" applyFill="1" applyBorder="1" applyAlignment="1" applyProtection="0">
      <alignment horizontal="left" vertical="center" wrapText="1"/>
    </xf>
    <xf numFmtId="0" fontId="12" fillId="2" borderId="28" applyNumberFormat="0" applyFont="1" applyFill="1" applyBorder="1" applyAlignment="1" applyProtection="0">
      <alignment horizontal="left" vertical="center" wrapText="1"/>
    </xf>
    <xf numFmtId="49" fontId="13" fillId="2" borderId="29" applyNumberFormat="1" applyFont="1" applyFill="1" applyBorder="1" applyAlignment="1" applyProtection="0">
      <alignment horizontal="center" vertical="center"/>
    </xf>
    <xf numFmtId="0" fontId="13" fillId="2" borderId="30" applyNumberFormat="0" applyFont="1" applyFill="1" applyBorder="1" applyAlignment="1" applyProtection="0">
      <alignment horizontal="center" vertical="center"/>
    </xf>
    <xf numFmtId="0" fontId="13" fillId="2" borderId="31" applyNumberFormat="0" applyFont="1" applyFill="1" applyBorder="1" applyAlignment="1" applyProtection="0">
      <alignment horizontal="center" vertical="center"/>
    </xf>
    <xf numFmtId="0" fontId="0" fillId="4" borderId="29" applyNumberFormat="0" applyFont="1" applyFill="1" applyBorder="1" applyAlignment="1" applyProtection="0">
      <alignment vertical="center"/>
    </xf>
    <xf numFmtId="0" fontId="0" fillId="4" borderId="30" applyNumberFormat="0" applyFont="1" applyFill="1" applyBorder="1" applyAlignment="1" applyProtection="0">
      <alignment vertical="center"/>
    </xf>
    <xf numFmtId="0" fontId="0" fillId="4" borderId="31" applyNumberFormat="0" applyFont="1" applyFill="1" applyBorder="1" applyAlignment="1" applyProtection="0">
      <alignment vertical="center"/>
    </xf>
    <xf numFmtId="0" fontId="0" fillId="2" borderId="28" applyNumberFormat="0" applyFont="1" applyFill="1" applyBorder="1" applyAlignment="1" applyProtection="0">
      <alignment vertical="center"/>
    </xf>
    <xf numFmtId="49" fontId="13" fillId="5" borderId="32" applyNumberFormat="1" applyFont="1" applyFill="1" applyBorder="1" applyAlignment="1" applyProtection="0">
      <alignment horizontal="center" vertical="center" wrapText="1"/>
    </xf>
    <xf numFmtId="49" fontId="12" fillId="4" borderId="29" applyNumberFormat="1" applyFont="1" applyFill="1" applyBorder="1" applyAlignment="1" applyProtection="0">
      <alignment horizontal="center" vertical="center"/>
    </xf>
    <xf numFmtId="0" fontId="12" fillId="4" borderId="31" applyNumberFormat="0" applyFont="1" applyFill="1" applyBorder="1" applyAlignment="1" applyProtection="0">
      <alignment horizontal="center" vertical="center"/>
    </xf>
    <xf numFmtId="49" fontId="12" fillId="4" borderId="32" applyNumberFormat="1" applyFont="1" applyFill="1" applyBorder="1" applyAlignment="1" applyProtection="0">
      <alignment horizontal="center" vertical="center" wrapText="1"/>
    </xf>
    <xf numFmtId="0" fontId="14" fillId="4" borderId="32" applyNumberFormat="0" applyFont="1" applyFill="1" applyBorder="1" applyAlignment="1" applyProtection="0">
      <alignment horizontal="center" vertical="center"/>
    </xf>
    <xf numFmtId="0" fontId="15" fillId="2" borderId="33" applyNumberFormat="1" applyFont="1" applyFill="1" applyBorder="1" applyAlignment="1" applyProtection="0">
      <alignment horizontal="center" vertical="bottom"/>
    </xf>
    <xf numFmtId="49" fontId="15" fillId="2" borderId="33" applyNumberFormat="1" applyFont="1" applyFill="1" applyBorder="1" applyAlignment="1" applyProtection="0">
      <alignment horizontal="left" vertical="bottom" wrapText="1"/>
    </xf>
    <xf numFmtId="1" fontId="15" fillId="2" borderId="33" applyNumberFormat="1" applyFont="1" applyFill="1" applyBorder="1" applyAlignment="1" applyProtection="0">
      <alignment horizontal="center" vertical="center"/>
    </xf>
    <xf numFmtId="49" fontId="13" fillId="2" borderId="33" applyNumberFormat="1" applyFont="1" applyFill="1" applyBorder="1" applyAlignment="1" applyProtection="0">
      <alignment horizontal="left" vertical="bottom"/>
    </xf>
    <xf numFmtId="49" fontId="12" fillId="4" borderId="32" applyNumberFormat="1" applyFont="1" applyFill="1" applyBorder="1" applyAlignment="1" applyProtection="0">
      <alignment vertical="center"/>
    </xf>
    <xf numFmtId="49" fontId="12" fillId="4" borderId="32" applyNumberFormat="1" applyFont="1" applyFill="1" applyBorder="1" applyAlignment="1" applyProtection="0">
      <alignment horizontal="center" vertical="center"/>
    </xf>
    <xf numFmtId="49" fontId="9" fillId="4" borderId="32" applyNumberFormat="1" applyFont="1" applyFill="1" applyBorder="1" applyAlignment="1" applyProtection="0">
      <alignment horizontal="center" vertical="center" wrapText="1"/>
    </xf>
    <xf numFmtId="0" fontId="0" fillId="4" borderId="32" applyNumberFormat="0" applyFont="1" applyFill="1" applyBorder="1" applyAlignment="1" applyProtection="0">
      <alignment vertical="center"/>
    </xf>
    <xf numFmtId="0" fontId="9" fillId="2" borderId="28" applyNumberFormat="0" applyFont="1" applyFill="1" applyBorder="1" applyAlignment="1" applyProtection="0">
      <alignment horizontal="center" vertical="center" wrapText="1"/>
    </xf>
    <xf numFmtId="0" fontId="15" fillId="2" borderId="34" applyNumberFormat="1" applyFont="1" applyFill="1" applyBorder="1" applyAlignment="1" applyProtection="0">
      <alignment horizontal="center" vertical="bottom"/>
    </xf>
    <xf numFmtId="49" fontId="15" fillId="2" borderId="34" applyNumberFormat="1" applyFont="1" applyFill="1" applyBorder="1" applyAlignment="1" applyProtection="0">
      <alignment horizontal="left" vertical="bottom" wrapText="1"/>
    </xf>
    <xf numFmtId="1" fontId="15" fillId="2" borderId="34" applyNumberFormat="1" applyFont="1" applyFill="1" applyBorder="1" applyAlignment="1" applyProtection="0">
      <alignment horizontal="center" vertical="center"/>
    </xf>
    <xf numFmtId="49" fontId="13" fillId="6" borderId="34" applyNumberFormat="1" applyFont="1" applyFill="1" applyBorder="1" applyAlignment="1" applyProtection="0">
      <alignment horizontal="left" vertical="bottom"/>
    </xf>
    <xf numFmtId="0" fontId="0" fillId="2" borderId="35" applyNumberFormat="0" applyFont="1" applyFill="1" applyBorder="1" applyAlignment="1" applyProtection="0">
      <alignment vertical="center"/>
    </xf>
    <xf numFmtId="0" fontId="9" fillId="4" borderId="33" applyNumberFormat="1" applyFont="1" applyFill="1" applyBorder="1" applyAlignment="1" applyProtection="0">
      <alignment horizontal="center" vertical="center"/>
    </xf>
    <xf numFmtId="49" fontId="9" fillId="4" borderId="33" applyNumberFormat="1" applyFont="1" applyFill="1" applyBorder="1" applyAlignment="1" applyProtection="0">
      <alignment horizontal="left" vertical="center"/>
    </xf>
    <xf numFmtId="3" fontId="9" fillId="4" borderId="33" applyNumberFormat="1" applyFont="1" applyFill="1" applyBorder="1" applyAlignment="1" applyProtection="0">
      <alignment horizontal="center" vertical="top" wrapText="1"/>
    </xf>
    <xf numFmtId="0" fontId="0" fillId="4" borderId="33" applyNumberFormat="0" applyFont="1" applyFill="1" applyBorder="1" applyAlignment="1" applyProtection="0">
      <alignment vertical="center" wrapText="1"/>
    </xf>
    <xf numFmtId="0" fontId="12" fillId="2" borderId="36" applyNumberFormat="0" applyFont="1" applyFill="1" applyBorder="1" applyAlignment="1" applyProtection="0">
      <alignment horizontal="center" vertical="center" wrapText="1"/>
    </xf>
    <xf numFmtId="49" fontId="16" fillId="2" borderId="34" applyNumberFormat="1" applyFont="1" applyFill="1" applyBorder="1" applyAlignment="1" applyProtection="0">
      <alignment horizontal="center" vertical="bottom"/>
    </xf>
    <xf numFmtId="49" fontId="16" fillId="2" borderId="34" applyNumberFormat="1" applyFont="1" applyFill="1" applyBorder="1" applyAlignment="1" applyProtection="0">
      <alignment horizontal="left" vertical="bottom" wrapText="1"/>
    </xf>
    <xf numFmtId="1" fontId="16" fillId="2" borderId="34" applyNumberFormat="1" applyFont="1" applyFill="1" applyBorder="1" applyAlignment="1" applyProtection="0">
      <alignment horizontal="center" vertical="center"/>
    </xf>
    <xf numFmtId="49" fontId="17" fillId="2" borderId="34" applyNumberFormat="1" applyFont="1" applyFill="1" applyBorder="1" applyAlignment="1" applyProtection="0">
      <alignment horizontal="left" vertical="bottom"/>
    </xf>
    <xf numFmtId="0" fontId="0" fillId="2" borderId="37" applyNumberFormat="0" applyFont="1" applyFill="1" applyBorder="1" applyAlignment="1" applyProtection="0">
      <alignment vertical="center"/>
    </xf>
    <xf numFmtId="0" fontId="9" fillId="4" borderId="34" applyNumberFormat="1" applyFont="1" applyFill="1" applyBorder="1" applyAlignment="1" applyProtection="0">
      <alignment horizontal="center" vertical="center"/>
    </xf>
    <xf numFmtId="49" fontId="9" fillId="4" borderId="34" applyNumberFormat="1" applyFont="1" applyFill="1" applyBorder="1" applyAlignment="1" applyProtection="0">
      <alignment horizontal="left" vertical="center"/>
    </xf>
    <xf numFmtId="3" fontId="9" fillId="4" borderId="34" applyNumberFormat="1" applyFont="1" applyFill="1" applyBorder="1" applyAlignment="1" applyProtection="0">
      <alignment horizontal="center" vertical="center" wrapText="1"/>
    </xf>
    <xf numFmtId="0" fontId="12" fillId="4" borderId="34" applyNumberFormat="0" applyFont="1" applyFill="1" applyBorder="1" applyAlignment="1" applyProtection="0">
      <alignment horizontal="center" vertical="center" wrapText="1"/>
    </xf>
    <xf numFmtId="2" fontId="12" fillId="2" borderId="38" applyNumberFormat="1" applyFont="1" applyFill="1" applyBorder="1" applyAlignment="1" applyProtection="0">
      <alignment horizontal="center" vertical="center" wrapText="1"/>
    </xf>
    <xf numFmtId="0" fontId="0" fillId="2" borderId="39" applyNumberFormat="0" applyFont="1" applyFill="1" applyBorder="1" applyAlignment="1" applyProtection="0">
      <alignment vertical="center"/>
    </xf>
    <xf numFmtId="49" fontId="9" fillId="4" borderId="34" applyNumberFormat="1" applyFont="1" applyFill="1" applyBorder="1" applyAlignment="1" applyProtection="0">
      <alignment horizontal="center" vertical="center"/>
    </xf>
    <xf numFmtId="1" fontId="9" fillId="4" borderId="34" applyNumberFormat="1" applyFont="1" applyFill="1" applyBorder="1" applyAlignment="1" applyProtection="0">
      <alignment horizontal="center" vertical="center"/>
    </xf>
    <xf numFmtId="0" fontId="9" fillId="4" borderId="34" applyNumberFormat="0" applyFont="1" applyFill="1" applyBorder="1" applyAlignment="1" applyProtection="0">
      <alignment horizontal="center" vertical="center" wrapText="1"/>
    </xf>
    <xf numFmtId="2" fontId="12" fillId="2" borderId="40" applyNumberFormat="1" applyFont="1" applyFill="1" applyBorder="1" applyAlignment="1" applyProtection="0">
      <alignment horizontal="center" vertical="center" wrapText="1"/>
    </xf>
    <xf numFmtId="0" fontId="17" fillId="2" borderId="34" applyNumberFormat="0" applyFont="1" applyFill="1" applyBorder="1" applyAlignment="1" applyProtection="0">
      <alignment horizontal="left" vertical="bottom"/>
    </xf>
    <xf numFmtId="0" fontId="0" fillId="2" borderId="41" applyNumberFormat="0" applyFont="1" applyFill="1" applyBorder="1" applyAlignment="1" applyProtection="0">
      <alignment vertical="center"/>
    </xf>
    <xf numFmtId="0" fontId="9" fillId="4" borderId="42" applyNumberFormat="1" applyFont="1" applyFill="1" applyBorder="1" applyAlignment="1" applyProtection="0">
      <alignment horizontal="center" vertical="center"/>
    </xf>
    <xf numFmtId="49" fontId="9" fillId="4" borderId="43" applyNumberFormat="1" applyFont="1" applyFill="1" applyBorder="1" applyAlignment="1" applyProtection="0">
      <alignment horizontal="left" vertical="center"/>
    </xf>
    <xf numFmtId="1" fontId="9" fillId="4" borderId="43" applyNumberFormat="1" applyFont="1" applyFill="1" applyBorder="1" applyAlignment="1" applyProtection="0">
      <alignment horizontal="center" vertical="center"/>
    </xf>
    <xf numFmtId="0" fontId="9" fillId="4" borderId="44" applyNumberFormat="0" applyFont="1" applyFill="1" applyBorder="1" applyAlignment="1" applyProtection="0">
      <alignment horizontal="center" vertical="center" wrapText="1"/>
    </xf>
    <xf numFmtId="2" fontId="12" fillId="2" borderId="45" applyNumberFormat="1" applyFont="1" applyFill="1" applyBorder="1" applyAlignment="1" applyProtection="0">
      <alignment horizontal="center" vertical="center" wrapText="1"/>
    </xf>
    <xf numFmtId="49" fontId="9" fillId="4" borderId="46" applyNumberFormat="1" applyFont="1" applyFill="1" applyBorder="1" applyAlignment="1" applyProtection="0">
      <alignment horizontal="center" vertical="center"/>
    </xf>
    <xf numFmtId="49" fontId="12" fillId="4" borderId="47" applyNumberFormat="1" applyFont="1" applyFill="1" applyBorder="1" applyAlignment="1" applyProtection="0">
      <alignment horizontal="left" vertical="center"/>
    </xf>
    <xf numFmtId="1" fontId="9" fillId="4" borderId="32" applyNumberFormat="1" applyFont="1" applyFill="1" applyBorder="1" applyAlignment="1" applyProtection="0">
      <alignment horizontal="center" vertical="center"/>
    </xf>
    <xf numFmtId="0" fontId="0" fillId="4" borderId="32" applyNumberFormat="0" applyFont="1" applyFill="1" applyBorder="1" applyAlignment="1" applyProtection="0">
      <alignment vertical="center" wrapText="1"/>
    </xf>
    <xf numFmtId="2" fontId="12" fillId="2" borderId="28" applyNumberFormat="1" applyFont="1" applyFill="1" applyBorder="1" applyAlignment="1" applyProtection="0">
      <alignment horizontal="center" vertical="center" wrapText="1"/>
    </xf>
    <xf numFmtId="0" fontId="9" fillId="4" borderId="33" applyNumberFormat="1" applyFont="1" applyFill="1" applyBorder="1" applyAlignment="1" applyProtection="0">
      <alignment horizontal="center" vertical="center" wrapText="1"/>
    </xf>
    <xf numFmtId="49" fontId="9" fillId="4" borderId="33" applyNumberFormat="1" applyFont="1" applyFill="1" applyBorder="1" applyAlignment="1" applyProtection="0">
      <alignment horizontal="left" vertical="center" wrapText="1"/>
    </xf>
    <xf numFmtId="1" fontId="9" fillId="4" borderId="33" applyNumberFormat="1" applyFont="1" applyFill="1" applyBorder="1" applyAlignment="1" applyProtection="0">
      <alignment horizontal="center" vertical="center"/>
    </xf>
    <xf numFmtId="49" fontId="12" fillId="4" borderId="48" applyNumberFormat="1" applyFont="1" applyFill="1" applyBorder="1" applyAlignment="1" applyProtection="0">
      <alignment vertical="center" wrapText="1"/>
    </xf>
    <xf numFmtId="0" fontId="9" fillId="4" borderId="34" applyNumberFormat="1" applyFont="1" applyFill="1" applyBorder="1" applyAlignment="1" applyProtection="0">
      <alignment horizontal="center" vertical="center" wrapText="1"/>
    </xf>
    <xf numFmtId="49" fontId="9" fillId="4" borderId="34" applyNumberFormat="1" applyFont="1" applyFill="1" applyBorder="1" applyAlignment="1" applyProtection="0">
      <alignment horizontal="left" vertical="center" wrapText="1"/>
    </xf>
    <xf numFmtId="49" fontId="12" fillId="4" borderId="49" applyNumberFormat="1" applyFont="1" applyFill="1" applyBorder="1" applyAlignment="1" applyProtection="0">
      <alignment vertical="center" wrapText="1"/>
    </xf>
    <xf numFmtId="0" fontId="9" fillId="4" borderId="43" applyNumberFormat="1" applyFont="1" applyFill="1" applyBorder="1" applyAlignment="1" applyProtection="0">
      <alignment horizontal="center" vertical="center" wrapText="1"/>
    </xf>
    <xf numFmtId="49" fontId="9" fillId="4" borderId="43" applyNumberFormat="1" applyFont="1" applyFill="1" applyBorder="1" applyAlignment="1" applyProtection="0">
      <alignment horizontal="left" vertical="center" wrapText="1"/>
    </xf>
    <xf numFmtId="4" fontId="12" fillId="2" borderId="45" applyNumberFormat="1" applyFont="1" applyFill="1" applyBorder="1" applyAlignment="1" applyProtection="0">
      <alignment horizontal="center" vertical="center" wrapText="1"/>
    </xf>
    <xf numFmtId="49" fontId="18" fillId="4" borderId="46" applyNumberFormat="1" applyFont="1" applyFill="1" applyBorder="1" applyAlignment="1" applyProtection="0">
      <alignment horizontal="center" vertical="center" wrapText="1"/>
    </xf>
    <xf numFmtId="0" fontId="18" fillId="4" borderId="47" applyNumberFormat="0" applyFont="1" applyFill="1" applyBorder="1" applyAlignment="1" applyProtection="0">
      <alignment horizontal="center" vertical="center" wrapText="1"/>
    </xf>
    <xf numFmtId="1" fontId="12" fillId="4" borderId="43" applyNumberFormat="1" applyFont="1" applyFill="1" applyBorder="1" applyAlignment="1" applyProtection="0">
      <alignment horizontal="center" vertical="center" wrapText="1"/>
    </xf>
    <xf numFmtId="49" fontId="12" fillId="4" borderId="43" applyNumberFormat="1" applyFont="1" applyFill="1" applyBorder="1" applyAlignment="1" applyProtection="0">
      <alignment vertical="center" wrapText="1"/>
    </xf>
    <xf numFmtId="49" fontId="12" fillId="4" borderId="8" applyNumberFormat="1" applyFont="1" applyFill="1" applyBorder="1" applyAlignment="1" applyProtection="0">
      <alignment horizontal="left" vertical="center" wrapText="1"/>
    </xf>
    <xf numFmtId="0" fontId="12" fillId="4" borderId="10" applyNumberFormat="0" applyFont="1" applyFill="1" applyBorder="1" applyAlignment="1" applyProtection="0">
      <alignment horizontal="left" vertical="center" wrapText="1"/>
    </xf>
    <xf numFmtId="0" fontId="12" fillId="2" borderId="28" applyNumberFormat="0" applyFont="1" applyFill="1" applyBorder="1" applyAlignment="1" applyProtection="0">
      <alignment horizontal="center" vertical="center"/>
    </xf>
    <xf numFmtId="49" fontId="12" fillId="4" borderId="8" applyNumberFormat="1" applyFont="1" applyFill="1" applyBorder="1" applyAlignment="1" applyProtection="0">
      <alignment horizontal="left" vertical="center"/>
    </xf>
    <xf numFmtId="0" fontId="19" fillId="4" borderId="10" applyNumberFormat="0" applyFont="1" applyFill="1" applyBorder="1" applyAlignment="1" applyProtection="0">
      <alignment horizontal="left" vertical="center"/>
    </xf>
    <xf numFmtId="0" fontId="19" fillId="4" borderId="10" applyNumberFormat="0" applyFont="1" applyFill="1" applyBorder="1" applyAlignment="1" applyProtection="0">
      <alignment horizontal="center" vertical="center"/>
    </xf>
    <xf numFmtId="0" fontId="19" fillId="4" borderId="11" applyNumberFormat="0" applyFont="1" applyFill="1" applyBorder="1" applyAlignment="1" applyProtection="0">
      <alignment horizontal="center" vertical="center"/>
    </xf>
    <xf numFmtId="0" fontId="19" fillId="2" borderId="28" applyNumberFormat="0" applyFont="1" applyFill="1" applyBorder="1" applyAlignment="1" applyProtection="0">
      <alignment horizontal="center" vertical="center"/>
    </xf>
    <xf numFmtId="49" fontId="17" fillId="2" borderId="34" applyNumberFormat="1" applyFont="1" applyFill="1" applyBorder="1" applyAlignment="1" applyProtection="0">
      <alignment horizontal="left" vertical="center"/>
    </xf>
    <xf numFmtId="0" fontId="12" fillId="4" borderId="11" applyNumberFormat="0" applyFont="1" applyFill="1" applyBorder="1" applyAlignment="1" applyProtection="0">
      <alignment horizontal="left" vertical="center" wrapText="1"/>
    </xf>
    <xf numFmtId="0" fontId="15" fillId="2" borderId="34" applyNumberFormat="1" applyFont="1" applyFill="1" applyBorder="1" applyAlignment="1" applyProtection="0">
      <alignment horizontal="center" vertical="center"/>
    </xf>
    <xf numFmtId="49" fontId="15" fillId="2" borderId="34" applyNumberFormat="1" applyFont="1" applyFill="1" applyBorder="1" applyAlignment="1" applyProtection="0">
      <alignment horizontal="left" vertical="center" wrapText="1"/>
    </xf>
    <xf numFmtId="49" fontId="12" fillId="4" borderId="8" applyNumberFormat="1" applyFont="1" applyFill="1" applyBorder="1" applyAlignment="1" applyProtection="0">
      <alignment vertical="center"/>
    </xf>
    <xf numFmtId="0" fontId="12" fillId="4" borderId="10" applyNumberFormat="0" applyFont="1" applyFill="1" applyBorder="1" applyAlignment="1" applyProtection="0">
      <alignment horizontal="left" vertical="center"/>
    </xf>
    <xf numFmtId="0" fontId="19" fillId="4" borderId="11" applyNumberFormat="0" applyFont="1" applyFill="1" applyBorder="1" applyAlignment="1" applyProtection="0">
      <alignment horizontal="left" vertical="center" wrapText="1"/>
    </xf>
    <xf numFmtId="0" fontId="19" fillId="2" borderId="28" applyNumberFormat="0" applyFont="1" applyFill="1" applyBorder="1" applyAlignment="1" applyProtection="0">
      <alignment horizontal="left" vertical="center" wrapText="1"/>
    </xf>
    <xf numFmtId="0" fontId="12" fillId="4" borderId="8" applyNumberFormat="0" applyFont="1" applyFill="1" applyBorder="1" applyAlignment="1" applyProtection="0">
      <alignment horizontal="left" vertical="center"/>
    </xf>
    <xf numFmtId="49" fontId="16" fillId="2" borderId="43" applyNumberFormat="1" applyFont="1" applyFill="1" applyBorder="1" applyAlignment="1" applyProtection="0">
      <alignment horizontal="center" vertical="bottom"/>
    </xf>
    <xf numFmtId="49" fontId="16" fillId="2" borderId="43" applyNumberFormat="1" applyFont="1" applyFill="1" applyBorder="1" applyAlignment="1" applyProtection="0">
      <alignment horizontal="left" vertical="bottom" wrapText="1"/>
    </xf>
    <xf numFmtId="1" fontId="16" fillId="2" borderId="43" applyNumberFormat="1" applyFont="1" applyFill="1" applyBorder="1" applyAlignment="1" applyProtection="0">
      <alignment horizontal="center" vertical="center"/>
    </xf>
    <xf numFmtId="0" fontId="17" fillId="2" borderId="43" applyNumberFormat="0" applyFont="1" applyFill="1" applyBorder="1" applyAlignment="1" applyProtection="0">
      <alignment vertical="center"/>
    </xf>
    <xf numFmtId="0" fontId="12" fillId="2" borderId="22" applyNumberFormat="0" applyFont="1" applyFill="1" applyBorder="1" applyAlignment="1" applyProtection="0">
      <alignment horizontal="center" vertical="center"/>
    </xf>
    <xf numFmtId="0" fontId="0" fillId="2" borderId="50" applyNumberFormat="0" applyFont="1" applyFill="1" applyBorder="1" applyAlignment="1" applyProtection="0">
      <alignment vertical="center"/>
    </xf>
    <xf numFmtId="0" fontId="12" fillId="2" borderId="50" applyNumberFormat="0" applyFont="1" applyFill="1" applyBorder="1" applyAlignment="1" applyProtection="0">
      <alignment horizontal="center" vertical="center"/>
    </xf>
    <xf numFmtId="0" fontId="12" fillId="2" borderId="50" applyNumberFormat="0" applyFont="1" applyFill="1" applyBorder="1" applyAlignment="1" applyProtection="0">
      <alignment vertical="center"/>
    </xf>
    <xf numFmtId="0" fontId="12" fillId="2" borderId="51" applyNumberFormat="0" applyFont="1" applyFill="1" applyBorder="1" applyAlignment="1" applyProtection="0">
      <alignment vertical="center"/>
    </xf>
    <xf numFmtId="0" fontId="14" fillId="2" borderId="32" applyNumberFormat="0" applyFont="1" applyFill="1" applyBorder="1" applyAlignment="1" applyProtection="0">
      <alignment vertical="center"/>
    </xf>
    <xf numFmtId="49" fontId="14" fillId="2" borderId="32" applyNumberFormat="1" applyFont="1" applyFill="1" applyBorder="1" applyAlignment="1" applyProtection="0">
      <alignment horizontal="center" vertical="center"/>
    </xf>
    <xf numFmtId="49" fontId="14" fillId="2" borderId="33" applyNumberFormat="1" applyFont="1" applyFill="1" applyBorder="1" applyAlignment="1" applyProtection="0">
      <alignment vertical="center" wrapText="1"/>
    </xf>
    <xf numFmtId="1" fontId="14" fillId="2" borderId="33" applyNumberFormat="1" applyFont="1" applyFill="1" applyBorder="1" applyAlignment="1" applyProtection="0">
      <alignment horizontal="center" vertical="center"/>
    </xf>
    <xf numFmtId="0" fontId="12" fillId="2" borderId="4" applyNumberFormat="0" applyFont="1" applyFill="1" applyBorder="1" applyAlignment="1" applyProtection="0">
      <alignment vertical="center"/>
    </xf>
    <xf numFmtId="49" fontId="14" fillId="7" borderId="34" applyNumberFormat="1" applyFont="1" applyFill="1" applyBorder="1" applyAlignment="1" applyProtection="0">
      <alignment vertical="center"/>
    </xf>
    <xf numFmtId="1" fontId="14" fillId="7" borderId="34" applyNumberFormat="1" applyFont="1" applyFill="1" applyBorder="1" applyAlignment="1" applyProtection="0">
      <alignment horizontal="center" vertical="center"/>
    </xf>
    <xf numFmtId="0" fontId="12" fillId="2" borderId="22" applyNumberFormat="0" applyFont="1" applyFill="1" applyBorder="1" applyAlignment="1" applyProtection="0">
      <alignment vertical="center"/>
    </xf>
    <xf numFmtId="49" fontId="14" fillId="6" borderId="43" applyNumberFormat="1" applyFont="1" applyFill="1" applyBorder="1" applyAlignment="1" applyProtection="0">
      <alignment horizontal="left" vertical="center" wrapText="1"/>
    </xf>
    <xf numFmtId="1" fontId="14" fillId="6" borderId="43" applyNumberFormat="1" applyFont="1" applyFill="1" applyBorder="1" applyAlignment="1" applyProtection="0">
      <alignment horizontal="center" vertical="center"/>
    </xf>
    <xf numFmtId="0" fontId="12" fillId="2" borderId="1" applyNumberFormat="0" applyFont="1" applyFill="1" applyBorder="1" applyAlignment="1" applyProtection="0">
      <alignment horizontal="center" vertical="center"/>
    </xf>
    <xf numFmtId="0" fontId="12" fillId="2" borderId="1" applyNumberFormat="0" applyFont="1" applyFill="1" applyBorder="1" applyAlignment="1" applyProtection="0">
      <alignment vertical="center"/>
    </xf>
    <xf numFmtId="0" fontId="0" fillId="2" borderId="52" applyNumberFormat="0" applyFont="1" applyFill="1" applyBorder="1" applyAlignment="1" applyProtection="0">
      <alignment vertical="bottom"/>
    </xf>
    <xf numFmtId="0" fontId="0" fillId="2" borderId="53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cc"/>
      <rgbColor rgb="fffde9d9"/>
      <rgbColor rgb="ff0000ff"/>
      <rgbColor rgb="ffd2dae4"/>
      <rgbColor rgb="ffc00000"/>
      <rgbColor rgb="ff27405e"/>
      <rgbColor rgb="ffd8d8d8"/>
      <rgbColor rgb="ffffff00"/>
      <rgbColor rgb="ffb6dde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221762</xdr:colOff>
      <xdr:row>1</xdr:row>
      <xdr:rowOff>114544</xdr:rowOff>
    </xdr:from>
    <xdr:to>
      <xdr:col>2</xdr:col>
      <xdr:colOff>254734</xdr:colOff>
      <xdr:row>4</xdr:row>
      <xdr:rowOff>2745</xdr:rowOff>
    </xdr:to>
    <xdr:pic>
      <xdr:nvPicPr>
        <xdr:cNvPr id="2" name="Picture 1" descr="Picture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13861" y="431409"/>
          <a:ext cx="871174" cy="83879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bvgindia.com/" TargetMode="External"/><Relationship Id="rId2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N52"/>
  <sheetViews>
    <sheetView workbookViewId="0" showGridLines="0" defaultGridColor="1"/>
  </sheetViews>
  <sheetFormatPr defaultColWidth="8.83333" defaultRowHeight="21" customHeight="1" outlineLevelRow="0" outlineLevelCol="0"/>
  <cols>
    <col min="1" max="1" width="3.85156" style="1" customWidth="1"/>
    <col min="2" max="2" width="11" style="1" customWidth="1"/>
    <col min="3" max="3" width="71" style="1" customWidth="1"/>
    <col min="4" max="4" width="21.6719" style="1" customWidth="1"/>
    <col min="5" max="5" width="20.1719" style="1" customWidth="1"/>
    <col min="6" max="6" width="19.5" style="1" customWidth="1"/>
    <col min="7" max="7" width="15.6719" style="1" customWidth="1"/>
    <col min="8" max="8" width="14.3516" style="1" customWidth="1"/>
    <col min="9" max="9" width="11" style="1" customWidth="1"/>
    <col min="10" max="10" width="43.5" style="1" customWidth="1"/>
    <col min="11" max="11" width="14.5" style="1" customWidth="1"/>
    <col min="12" max="12" width="17.3516" style="1" customWidth="1"/>
    <col min="13" max="13" width="12.5" style="1" customWidth="1"/>
    <col min="14" max="14" width="38.6719" style="1" customWidth="1"/>
    <col min="15" max="16384" width="8.85156" style="1" customWidth="1"/>
  </cols>
  <sheetData>
    <row r="1" ht="24.95" customHeight="1">
      <c r="A1" s="2"/>
      <c r="B1" s="3"/>
      <c r="C1" s="3"/>
      <c r="D1" s="3"/>
      <c r="E1" s="3"/>
      <c r="F1" s="3"/>
      <c r="G1" s="3"/>
      <c r="H1" s="4"/>
      <c r="I1" s="2"/>
      <c r="J1" s="2"/>
      <c r="K1" s="2"/>
      <c r="L1" s="2"/>
      <c r="M1" s="2"/>
      <c r="N1" s="2"/>
    </row>
    <row r="2" ht="24.95" customHeight="1">
      <c r="A2" s="5"/>
      <c r="B2" t="s" s="6">
        <v>0</v>
      </c>
      <c r="C2" s="7"/>
      <c r="D2" s="7"/>
      <c r="E2" s="7"/>
      <c r="F2" s="7"/>
      <c r="G2" s="8"/>
      <c r="H2" s="9"/>
      <c r="I2" s="10"/>
      <c r="J2" s="2"/>
      <c r="K2" s="2"/>
      <c r="L2" s="2"/>
      <c r="M2" s="2"/>
      <c r="N2" s="2"/>
    </row>
    <row r="3" ht="24.95" customHeight="1">
      <c r="A3" s="5"/>
      <c r="B3" t="s" s="11">
        <v>1</v>
      </c>
      <c r="C3" s="12"/>
      <c r="D3" s="12"/>
      <c r="E3" s="12"/>
      <c r="F3" s="12"/>
      <c r="G3" s="13"/>
      <c r="H3" s="9"/>
      <c r="I3" s="10"/>
      <c r="J3" s="2"/>
      <c r="K3" s="2"/>
      <c r="L3" s="2"/>
      <c r="M3" s="2"/>
      <c r="N3" s="2"/>
    </row>
    <row r="4" ht="24.95" customHeight="1">
      <c r="A4" s="5"/>
      <c r="B4" t="s" s="11">
        <v>2</v>
      </c>
      <c r="C4" s="12"/>
      <c r="D4" s="12"/>
      <c r="E4" s="12"/>
      <c r="F4" s="12"/>
      <c r="G4" s="13"/>
      <c r="H4" s="9"/>
      <c r="I4" s="10"/>
      <c r="J4" s="2"/>
      <c r="K4" s="2"/>
      <c r="L4" s="2"/>
      <c r="M4" s="2"/>
      <c r="N4" s="2"/>
    </row>
    <row r="5" ht="24.95" customHeight="1">
      <c r="A5" s="5"/>
      <c r="B5" t="s" s="14">
        <v>3</v>
      </c>
      <c r="C5" s="15"/>
      <c r="D5" s="15"/>
      <c r="E5" s="15"/>
      <c r="F5" s="15"/>
      <c r="G5" s="16"/>
      <c r="H5" s="9"/>
      <c r="I5" s="10"/>
      <c r="J5" s="2"/>
      <c r="K5" s="2"/>
      <c r="L5" s="2"/>
      <c r="M5" s="2"/>
      <c r="N5" s="2"/>
    </row>
    <row r="6" ht="24.95" customHeight="1">
      <c r="A6" s="5"/>
      <c r="B6" t="s" s="17">
        <v>4</v>
      </c>
      <c r="C6" s="18"/>
      <c r="D6" s="18"/>
      <c r="E6" s="18"/>
      <c r="F6" s="18"/>
      <c r="G6" s="19"/>
      <c r="H6" s="9"/>
      <c r="I6" s="10"/>
      <c r="J6" s="2"/>
      <c r="K6" s="2"/>
      <c r="L6" s="2"/>
      <c r="M6" s="2"/>
      <c r="N6" s="2"/>
    </row>
    <row r="7" ht="24.95" customHeight="1">
      <c r="A7" s="5"/>
      <c r="B7" s="20"/>
      <c r="C7" s="21"/>
      <c r="D7" s="21"/>
      <c r="E7" s="21"/>
      <c r="F7" s="21"/>
      <c r="G7" s="22"/>
      <c r="H7" s="23"/>
      <c r="I7" s="2"/>
      <c r="J7" s="2"/>
      <c r="K7" s="2"/>
      <c r="L7" s="2"/>
      <c r="M7" s="2"/>
      <c r="N7" s="2"/>
    </row>
    <row r="8" ht="24.95" customHeight="1">
      <c r="A8" s="5"/>
      <c r="B8" s="24"/>
      <c r="C8" t="s" s="25">
        <v>5</v>
      </c>
      <c r="D8" s="26"/>
      <c r="E8" s="26"/>
      <c r="F8" s="26"/>
      <c r="G8" s="27"/>
      <c r="H8" s="28"/>
      <c r="I8" s="2"/>
      <c r="J8" s="2"/>
      <c r="K8" s="2"/>
      <c r="L8" s="2"/>
      <c r="M8" s="2"/>
      <c r="N8" s="2"/>
    </row>
    <row r="9" ht="24.95" customHeight="1">
      <c r="A9" s="5"/>
      <c r="B9" s="24"/>
      <c r="C9" t="s" s="29">
        <v>6</v>
      </c>
      <c r="D9" s="26"/>
      <c r="E9" s="26"/>
      <c r="F9" s="26"/>
      <c r="G9" s="27"/>
      <c r="H9" s="28"/>
      <c r="I9" s="2"/>
      <c r="J9" s="2"/>
      <c r="K9" s="2"/>
      <c r="L9" s="2"/>
      <c r="M9" s="2"/>
      <c r="N9" s="2"/>
    </row>
    <row r="10" ht="24.95" customHeight="1">
      <c r="A10" s="5"/>
      <c r="B10" s="24"/>
      <c r="C10" t="s" s="30">
        <v>7</v>
      </c>
      <c r="D10" s="26"/>
      <c r="E10" s="26"/>
      <c r="F10" s="26"/>
      <c r="G10" s="27"/>
      <c r="H10" s="28"/>
      <c r="I10" s="2"/>
      <c r="J10" s="2"/>
      <c r="K10" s="2"/>
      <c r="L10" s="2"/>
      <c r="M10" s="2"/>
      <c r="N10" s="2"/>
    </row>
    <row r="11" ht="24.95" customHeight="1">
      <c r="A11" s="5"/>
      <c r="B11" s="31"/>
      <c r="C11" t="s" s="32">
        <v>8</v>
      </c>
      <c r="D11" s="33"/>
      <c r="E11" s="33"/>
      <c r="F11" s="33"/>
      <c r="G11" s="34"/>
      <c r="H11" s="35"/>
      <c r="I11" s="2"/>
      <c r="J11" s="2"/>
      <c r="K11" s="2"/>
      <c r="L11" s="2"/>
      <c r="M11" s="2"/>
      <c r="N11" s="2"/>
    </row>
    <row r="12" ht="24.95" customHeight="1">
      <c r="A12" s="5"/>
      <c r="B12" s="31"/>
      <c r="C12" s="33"/>
      <c r="D12" s="33"/>
      <c r="E12" s="33"/>
      <c r="F12" s="33"/>
      <c r="G12" s="34"/>
      <c r="H12" s="35"/>
      <c r="I12" s="4"/>
      <c r="J12" s="4"/>
      <c r="K12" s="4"/>
      <c r="L12" s="4"/>
      <c r="M12" s="4"/>
      <c r="N12" s="2"/>
    </row>
    <row r="13" ht="24.95" customHeight="1">
      <c r="A13" s="5"/>
      <c r="B13" s="31"/>
      <c r="C13" t="s" s="36">
        <v>9</v>
      </c>
      <c r="D13" s="33"/>
      <c r="E13" s="33"/>
      <c r="F13" s="33"/>
      <c r="G13" s="34"/>
      <c r="H13" s="37"/>
      <c r="I13" s="38"/>
      <c r="J13" s="39"/>
      <c r="K13" s="39"/>
      <c r="L13" s="39"/>
      <c r="M13" s="39"/>
      <c r="N13" s="10"/>
    </row>
    <row r="14" ht="24.95" customHeight="1">
      <c r="A14" s="5"/>
      <c r="B14" s="40"/>
      <c r="C14" s="41"/>
      <c r="D14" s="41"/>
      <c r="E14" s="41"/>
      <c r="F14" s="41"/>
      <c r="G14" s="42"/>
      <c r="H14" s="37"/>
      <c r="I14" s="39"/>
      <c r="J14" s="39"/>
      <c r="K14" s="39"/>
      <c r="L14" s="39"/>
      <c r="M14" s="39"/>
      <c r="N14" s="10"/>
    </row>
    <row r="15" ht="41.25" customHeight="1">
      <c r="A15" s="5"/>
      <c r="B15" s="43"/>
      <c r="C15" t="s" s="44">
        <v>10</v>
      </c>
      <c r="D15" s="45"/>
      <c r="E15" s="45"/>
      <c r="F15" s="45"/>
      <c r="G15" s="46"/>
      <c r="H15" s="47"/>
      <c r="I15" s="48"/>
      <c r="J15" s="49"/>
      <c r="K15" s="49"/>
      <c r="L15" s="49"/>
      <c r="M15" s="48"/>
      <c r="N15" s="50"/>
    </row>
    <row r="16" ht="29.25" customHeight="1">
      <c r="A16" s="5"/>
      <c r="B16" s="40"/>
      <c r="C16" s="51"/>
      <c r="D16" s="51"/>
      <c r="E16" s="51"/>
      <c r="F16" s="51"/>
      <c r="G16" s="52"/>
      <c r="H16" s="53"/>
      <c r="I16" t="s" s="54">
        <v>11</v>
      </c>
      <c r="J16" s="55"/>
      <c r="K16" s="55"/>
      <c r="L16" s="55"/>
      <c r="M16" s="55"/>
      <c r="N16" s="56"/>
    </row>
    <row r="17" ht="24.95" customHeight="1">
      <c r="A17" s="5"/>
      <c r="B17" s="57"/>
      <c r="C17" s="58"/>
      <c r="D17" s="58"/>
      <c r="E17" s="58"/>
      <c r="F17" s="58"/>
      <c r="G17" s="59"/>
      <c r="H17" s="60"/>
      <c r="I17" t="s" s="61">
        <v>12</v>
      </c>
      <c r="J17" t="s" s="61">
        <v>13</v>
      </c>
      <c r="K17" t="s" s="61">
        <v>14</v>
      </c>
      <c r="L17" t="s" s="61">
        <v>15</v>
      </c>
      <c r="M17" t="s" s="61">
        <v>16</v>
      </c>
      <c r="N17" t="s" s="61">
        <v>17</v>
      </c>
    </row>
    <row r="18" ht="24" customHeight="1">
      <c r="A18" s="5"/>
      <c r="B18" t="s" s="62">
        <v>18</v>
      </c>
      <c r="C18" s="63"/>
      <c r="D18" t="s" s="64">
        <v>19</v>
      </c>
      <c r="E18" t="s" s="64">
        <v>20</v>
      </c>
      <c r="F18" t="s" s="64">
        <v>20</v>
      </c>
      <c r="G18" s="65"/>
      <c r="H18" s="60"/>
      <c r="I18" s="66">
        <v>1</v>
      </c>
      <c r="J18" t="s" s="67">
        <v>21</v>
      </c>
      <c r="K18" s="68">
        <v>6600</v>
      </c>
      <c r="L18" s="68">
        <v>7100</v>
      </c>
      <c r="M18" s="68">
        <v>7800</v>
      </c>
      <c r="N18" t="s" s="69">
        <v>22</v>
      </c>
    </row>
    <row r="19" ht="24" customHeight="1">
      <c r="A19" s="5"/>
      <c r="B19" t="s" s="70">
        <v>23</v>
      </c>
      <c r="C19" t="s" s="71">
        <v>24</v>
      </c>
      <c r="D19" t="s" s="72">
        <v>25</v>
      </c>
      <c r="E19" t="s" s="72">
        <v>25</v>
      </c>
      <c r="F19" t="s" s="72">
        <v>25</v>
      </c>
      <c r="G19" s="73"/>
      <c r="H19" s="74"/>
      <c r="I19" s="75">
        <v>2</v>
      </c>
      <c r="J19" t="s" s="76">
        <v>26</v>
      </c>
      <c r="K19" s="77">
        <v>5656</v>
      </c>
      <c r="L19" s="77">
        <v>5656</v>
      </c>
      <c r="M19" s="77">
        <v>5656</v>
      </c>
      <c r="N19" t="s" s="78">
        <v>27</v>
      </c>
    </row>
    <row r="20" ht="23.25" customHeight="1">
      <c r="A20" s="79"/>
      <c r="B20" s="80">
        <v>1</v>
      </c>
      <c r="C20" t="s" s="81">
        <v>21</v>
      </c>
      <c r="D20" s="82">
        <v>6600</v>
      </c>
      <c r="E20" s="82">
        <v>7100</v>
      </c>
      <c r="F20" s="82">
        <v>7800</v>
      </c>
      <c r="G20" s="83"/>
      <c r="H20" s="84"/>
      <c r="I20" t="s" s="85">
        <v>28</v>
      </c>
      <c r="J20" t="s" s="86">
        <v>29</v>
      </c>
      <c r="K20" s="87">
        <f>K18+K19</f>
        <v>12256</v>
      </c>
      <c r="L20" s="87">
        <f>L18+L19</f>
        <v>12756</v>
      </c>
      <c r="M20" s="87">
        <f>M18+M19</f>
        <v>13456</v>
      </c>
      <c r="N20" t="s" s="88">
        <v>30</v>
      </c>
    </row>
    <row r="21" ht="23.25" customHeight="1">
      <c r="A21" s="89"/>
      <c r="B21" s="90">
        <v>2</v>
      </c>
      <c r="C21" t="s" s="91">
        <v>31</v>
      </c>
      <c r="D21" s="92">
        <v>5656</v>
      </c>
      <c r="E21" s="92">
        <v>5656</v>
      </c>
      <c r="F21" s="92">
        <v>5656</v>
      </c>
      <c r="G21" s="93"/>
      <c r="H21" s="94"/>
      <c r="I21" s="75">
        <v>3</v>
      </c>
      <c r="J21" t="s" s="76">
        <v>32</v>
      </c>
      <c r="K21" s="77">
        <f>K20*5%</f>
        <v>612.8</v>
      </c>
      <c r="L21" s="77">
        <f>L20*5%</f>
        <v>637.8</v>
      </c>
      <c r="M21" s="77">
        <f>M20*5%</f>
        <v>672.8</v>
      </c>
      <c r="N21" t="s" s="88">
        <v>33</v>
      </c>
    </row>
    <row r="22" ht="23.25" customHeight="1">
      <c r="A22" s="95"/>
      <c r="B22" t="s" s="96">
        <v>28</v>
      </c>
      <c r="C22" t="s" s="91">
        <v>34</v>
      </c>
      <c r="D22" s="97">
        <f>SUM(D20:D21)</f>
        <v>12256</v>
      </c>
      <c r="E22" s="97">
        <f>SUM(E20:E21)</f>
        <v>12756</v>
      </c>
      <c r="F22" s="97">
        <f>SUM(F20:F21)</f>
        <v>13456</v>
      </c>
      <c r="G22" s="98"/>
      <c r="H22" s="99"/>
      <c r="I22" s="75">
        <v>4</v>
      </c>
      <c r="J22" t="s" s="76">
        <v>35</v>
      </c>
      <c r="K22" s="77">
        <v>0</v>
      </c>
      <c r="L22" s="77">
        <v>0</v>
      </c>
      <c r="M22" s="77">
        <v>0</v>
      </c>
      <c r="N22" s="100"/>
    </row>
    <row r="23" ht="23.25" customHeight="1">
      <c r="A23" s="101"/>
      <c r="B23" s="102">
        <v>3</v>
      </c>
      <c r="C23" t="s" s="103">
        <v>36</v>
      </c>
      <c r="D23" s="104">
        <f>D21*5%</f>
        <v>282.8</v>
      </c>
      <c r="E23" s="104">
        <f>E21*5%</f>
        <v>282.8</v>
      </c>
      <c r="F23" s="104">
        <f>F21*5%</f>
        <v>282.8</v>
      </c>
      <c r="G23" s="105"/>
      <c r="H23" s="106"/>
      <c r="I23" s="75">
        <v>5</v>
      </c>
      <c r="J23" t="s" s="76">
        <v>37</v>
      </c>
      <c r="K23" s="77">
        <v>0</v>
      </c>
      <c r="L23" s="77">
        <v>0</v>
      </c>
      <c r="M23" s="77">
        <v>0</v>
      </c>
      <c r="N23" s="100"/>
    </row>
    <row r="24" ht="24" customHeight="1">
      <c r="A24" s="5"/>
      <c r="B24" t="s" s="107">
        <v>38</v>
      </c>
      <c r="C24" t="s" s="108">
        <v>39</v>
      </c>
      <c r="D24" s="109">
        <f>SUM(D22:D23)</f>
        <v>12538.8</v>
      </c>
      <c r="E24" s="109">
        <f>SUM(E22:E23)</f>
        <v>13038.8</v>
      </c>
      <c r="F24" s="109">
        <f>SUM(F22:F23)</f>
        <v>13738.8</v>
      </c>
      <c r="G24" s="110"/>
      <c r="H24" s="111"/>
      <c r="I24" t="s" s="85">
        <v>38</v>
      </c>
      <c r="J24" t="s" s="86">
        <v>40</v>
      </c>
      <c r="K24" s="87">
        <f>SUM(K20:K23)</f>
        <v>12868.8</v>
      </c>
      <c r="L24" s="87">
        <f>SUM(L20:L23)</f>
        <v>13393.8</v>
      </c>
      <c r="M24" s="87">
        <f>SUM(M20:M23)</f>
        <v>14128.8</v>
      </c>
      <c r="N24" t="s" s="88">
        <v>41</v>
      </c>
    </row>
    <row r="25" ht="27.75" customHeight="1">
      <c r="A25" s="5"/>
      <c r="B25" s="112">
        <v>4</v>
      </c>
      <c r="C25" t="s" s="113">
        <v>42</v>
      </c>
      <c r="D25" s="114">
        <f>D24*12%</f>
        <v>1504.656</v>
      </c>
      <c r="E25" s="114">
        <f>E24*12%</f>
        <v>1564.656</v>
      </c>
      <c r="F25" s="114">
        <f>F24*12%</f>
        <v>1648.656</v>
      </c>
      <c r="G25" t="s" s="115">
        <v>43</v>
      </c>
      <c r="H25" s="106"/>
      <c r="I25" s="75">
        <v>6</v>
      </c>
      <c r="J25" t="s" s="76">
        <v>44</v>
      </c>
      <c r="K25" s="77">
        <f>(K20+K22)*12%</f>
        <v>1470.72</v>
      </c>
      <c r="L25" s="77">
        <f>(L20+L22)*12%</f>
        <v>1530.72</v>
      </c>
      <c r="M25" s="77">
        <f>(M20+M22)*12%</f>
        <v>1614.72</v>
      </c>
      <c r="N25" t="s" s="88">
        <v>45</v>
      </c>
    </row>
    <row r="26" ht="24.75" customHeight="1">
      <c r="A26" s="5"/>
      <c r="B26" s="116">
        <v>5</v>
      </c>
      <c r="C26" t="s" s="117">
        <v>46</v>
      </c>
      <c r="D26" s="97">
        <v>350</v>
      </c>
      <c r="E26" s="97">
        <v>350</v>
      </c>
      <c r="F26" s="97">
        <v>350</v>
      </c>
      <c r="G26" t="s" s="118">
        <v>43</v>
      </c>
      <c r="H26" s="106"/>
      <c r="I26" s="75">
        <v>7</v>
      </c>
      <c r="J26" t="s" s="76">
        <v>47</v>
      </c>
      <c r="K26" s="77">
        <f>(K20+K21+K22)*0.75%</f>
        <v>96.51600000000001</v>
      </c>
      <c r="L26" s="77">
        <f>(L20+L21+L22)*0.75%</f>
        <v>100.4535</v>
      </c>
      <c r="M26" s="77">
        <f>(M20+M21+M22)*0.75%</f>
        <v>105.966</v>
      </c>
      <c r="N26" s="100"/>
    </row>
    <row r="27" ht="23.25" customHeight="1">
      <c r="A27" s="5"/>
      <c r="B27" s="116">
        <v>6</v>
      </c>
      <c r="C27" t="s" s="117">
        <v>48</v>
      </c>
      <c r="D27" s="97">
        <v>200</v>
      </c>
      <c r="E27" s="97">
        <v>200</v>
      </c>
      <c r="F27" s="97">
        <v>200</v>
      </c>
      <c r="G27" t="s" s="118">
        <v>43</v>
      </c>
      <c r="H27" s="106"/>
      <c r="I27" s="75">
        <v>8</v>
      </c>
      <c r="J27" t="s" s="76">
        <v>49</v>
      </c>
      <c r="K27" s="77">
        <v>200</v>
      </c>
      <c r="L27" s="77">
        <v>200</v>
      </c>
      <c r="M27" s="77">
        <v>200</v>
      </c>
      <c r="N27" s="100"/>
    </row>
    <row r="28" ht="23.25" customHeight="1">
      <c r="A28" s="5"/>
      <c r="B28" s="119">
        <v>7</v>
      </c>
      <c r="C28" t="s" s="120">
        <v>50</v>
      </c>
      <c r="D28" s="116">
        <v>130</v>
      </c>
      <c r="E28" s="116">
        <v>130</v>
      </c>
      <c r="F28" s="116">
        <v>130</v>
      </c>
      <c r="G28" t="s" s="118">
        <v>43</v>
      </c>
      <c r="H28" s="121"/>
      <c r="I28" t="s" s="85">
        <v>51</v>
      </c>
      <c r="J28" t="s" s="86">
        <v>52</v>
      </c>
      <c r="K28" s="87">
        <f>K24-(K25+K26+K27)</f>
        <v>11101.564</v>
      </c>
      <c r="L28" s="87">
        <f>L24-(L25+L26+L27)</f>
        <v>11562.6265</v>
      </c>
      <c r="M28" s="87">
        <f>M24-(M25+M26+M27)</f>
        <v>12208.114</v>
      </c>
      <c r="N28" t="s" s="88">
        <v>53</v>
      </c>
    </row>
    <row r="29" ht="24" customHeight="1">
      <c r="A29" s="5"/>
      <c r="B29" t="s" s="122">
        <v>54</v>
      </c>
      <c r="C29" s="123"/>
      <c r="D29" s="124">
        <f>SUM(D24:D28)</f>
        <v>14723.456</v>
      </c>
      <c r="E29" s="124">
        <f>SUM(E24:E28)</f>
        <v>15283.456</v>
      </c>
      <c r="F29" s="124">
        <f>SUM(F24:F28)</f>
        <v>16067.456</v>
      </c>
      <c r="G29" t="s" s="125">
        <v>43</v>
      </c>
      <c r="H29" s="60"/>
      <c r="I29" s="75">
        <v>9</v>
      </c>
      <c r="J29" t="s" s="76">
        <v>47</v>
      </c>
      <c r="K29" s="77">
        <f>(K20+K21+K22)*3.25%</f>
        <v>418.236</v>
      </c>
      <c r="L29" s="77">
        <f>(L20+L21+L22)*3.25%</f>
        <v>435.2985</v>
      </c>
      <c r="M29" s="77">
        <f>(M20+M21+M22)*3.25%</f>
        <v>459.186</v>
      </c>
      <c r="N29" t="s" s="88">
        <v>55</v>
      </c>
    </row>
    <row r="30" ht="24.95" customHeight="1">
      <c r="A30" s="5"/>
      <c r="B30" s="43"/>
      <c r="C30" s="45"/>
      <c r="D30" s="45"/>
      <c r="E30" s="45"/>
      <c r="F30" s="45"/>
      <c r="G30" s="46"/>
      <c r="H30" s="53"/>
      <c r="I30" s="75">
        <v>10</v>
      </c>
      <c r="J30" t="s" s="76">
        <v>44</v>
      </c>
      <c r="K30" s="77">
        <f>(K20+K22)*13%</f>
        <v>1593.28</v>
      </c>
      <c r="L30" s="77">
        <f>(L20+L22)*13%</f>
        <v>1658.28</v>
      </c>
      <c r="M30" s="77">
        <f>(M20+M22)*13%</f>
        <v>1749.28</v>
      </c>
      <c r="N30" t="s" s="88">
        <v>56</v>
      </c>
    </row>
    <row r="31" ht="21" customHeight="1">
      <c r="A31" s="5"/>
      <c r="B31" t="s" s="126">
        <v>57</v>
      </c>
      <c r="C31" s="127"/>
      <c r="D31" s="127"/>
      <c r="E31" s="127"/>
      <c r="F31" s="127"/>
      <c r="G31" s="34"/>
      <c r="H31" s="128"/>
      <c r="I31" s="75">
        <v>11</v>
      </c>
      <c r="J31" t="s" s="76">
        <v>58</v>
      </c>
      <c r="K31" s="77">
        <f>(K20)*8.33%</f>
        <v>1020.9248</v>
      </c>
      <c r="L31" s="77">
        <f>(L20)*8.33%</f>
        <v>1062.5748</v>
      </c>
      <c r="M31" s="77">
        <f>(M20)*8.33%</f>
        <v>1120.8848</v>
      </c>
      <c r="N31" t="s" s="88">
        <v>59</v>
      </c>
    </row>
    <row r="32" ht="24.95" customHeight="1">
      <c r="A32" s="5"/>
      <c r="B32" t="s" s="129">
        <v>60</v>
      </c>
      <c r="C32" s="130"/>
      <c r="D32" s="131"/>
      <c r="E32" s="131"/>
      <c r="F32" s="131"/>
      <c r="G32" s="132"/>
      <c r="H32" s="133"/>
      <c r="I32" s="75">
        <v>12</v>
      </c>
      <c r="J32" t="s" s="76">
        <v>61</v>
      </c>
      <c r="K32" s="77">
        <f>K20*4.81%</f>
        <v>589.5136</v>
      </c>
      <c r="L32" s="77">
        <f>L20*4.81%</f>
        <v>613.5636</v>
      </c>
      <c r="M32" s="77">
        <f>M20*4.81%</f>
        <v>647.2336</v>
      </c>
      <c r="N32" t="s" s="134">
        <v>62</v>
      </c>
    </row>
    <row r="33" ht="23.25" customHeight="1">
      <c r="A33" s="5"/>
      <c r="B33" t="s" s="126">
        <v>63</v>
      </c>
      <c r="C33" s="127"/>
      <c r="D33" s="127"/>
      <c r="E33" s="127"/>
      <c r="F33" s="127"/>
      <c r="G33" s="135"/>
      <c r="H33" s="53"/>
      <c r="I33" s="136">
        <v>13</v>
      </c>
      <c r="J33" t="s" s="137">
        <v>64</v>
      </c>
      <c r="K33" s="77">
        <f>K20*5%</f>
        <v>612.8</v>
      </c>
      <c r="L33" s="77">
        <f>L20*5%</f>
        <v>637.8</v>
      </c>
      <c r="M33" s="77">
        <f>M20*5%</f>
        <v>672.8</v>
      </c>
      <c r="N33" s="100"/>
    </row>
    <row r="34" ht="22.5" customHeight="1">
      <c r="A34" s="5"/>
      <c r="B34" t="s" s="138">
        <v>65</v>
      </c>
      <c r="C34" s="139"/>
      <c r="D34" s="33"/>
      <c r="E34" s="33"/>
      <c r="F34" s="33"/>
      <c r="G34" s="140"/>
      <c r="H34" s="141"/>
      <c r="I34" s="75">
        <v>14</v>
      </c>
      <c r="J34" t="s" s="76">
        <v>66</v>
      </c>
      <c r="K34" s="77">
        <v>250</v>
      </c>
      <c r="L34" s="77">
        <v>250</v>
      </c>
      <c r="M34" s="77">
        <v>250</v>
      </c>
      <c r="N34" s="100"/>
    </row>
    <row r="35" ht="24.95" customHeight="1">
      <c r="A35" s="5"/>
      <c r="B35" t="s" s="129">
        <v>67</v>
      </c>
      <c r="C35" s="139"/>
      <c r="D35" s="33"/>
      <c r="E35" s="33"/>
      <c r="F35" s="33"/>
      <c r="G35" s="34"/>
      <c r="H35" s="128"/>
      <c r="I35" s="75">
        <v>15</v>
      </c>
      <c r="J35" t="s" s="76">
        <v>68</v>
      </c>
      <c r="K35" s="77">
        <v>6</v>
      </c>
      <c r="L35" s="77">
        <v>6</v>
      </c>
      <c r="M35" s="77">
        <v>6</v>
      </c>
      <c r="N35" s="100"/>
    </row>
    <row r="36" ht="24.95" customHeight="1">
      <c r="A36" s="5"/>
      <c r="B36" t="s" s="129">
        <v>69</v>
      </c>
      <c r="C36" s="139"/>
      <c r="D36" s="33"/>
      <c r="E36" s="33"/>
      <c r="F36" s="33"/>
      <c r="G36" s="34"/>
      <c r="H36" s="128"/>
      <c r="I36" t="s" s="85">
        <v>70</v>
      </c>
      <c r="J36" t="s" s="86">
        <v>71</v>
      </c>
      <c r="K36" s="87">
        <f>SUM(K29:K35)</f>
        <v>4490.7544</v>
      </c>
      <c r="L36" s="87">
        <f>SUM(L29:L35)</f>
        <v>4663.5169</v>
      </c>
      <c r="M36" s="87">
        <f>SUM(M29:M35)</f>
        <v>4905.3844</v>
      </c>
      <c r="N36" t="s" s="134">
        <v>72</v>
      </c>
    </row>
    <row r="37" ht="24.95" customHeight="1">
      <c r="A37" s="5"/>
      <c r="B37" t="s" s="129">
        <v>73</v>
      </c>
      <c r="C37" s="139"/>
      <c r="D37" s="33"/>
      <c r="E37" s="33"/>
      <c r="F37" s="33"/>
      <c r="G37" s="34"/>
      <c r="H37" s="128"/>
      <c r="I37" s="136">
        <v>16</v>
      </c>
      <c r="J37" t="s" s="137">
        <v>74</v>
      </c>
      <c r="K37" s="87">
        <f>K24+K36</f>
        <v>17359.5544</v>
      </c>
      <c r="L37" s="87">
        <f>L24+L36</f>
        <v>18057.3169</v>
      </c>
      <c r="M37" s="87">
        <f>M24+M36</f>
        <v>19034.1844</v>
      </c>
      <c r="N37" s="100"/>
    </row>
    <row r="38" ht="24.95" customHeight="1">
      <c r="A38" s="5"/>
      <c r="B38" s="142"/>
      <c r="C38" s="139"/>
      <c r="D38" s="33"/>
      <c r="E38" s="33"/>
      <c r="F38" s="33"/>
      <c r="G38" s="34"/>
      <c r="H38" s="128"/>
      <c r="I38" t="s" s="85">
        <v>75</v>
      </c>
      <c r="J38" t="s" s="76">
        <v>76</v>
      </c>
      <c r="K38" s="77">
        <f>K37*12%</f>
        <v>2083.146528</v>
      </c>
      <c r="L38" s="77">
        <f>L37*12%</f>
        <v>2166.878028</v>
      </c>
      <c r="M38" s="77">
        <f>M37*12%</f>
        <v>2284.102128</v>
      </c>
      <c r="N38" s="100"/>
    </row>
    <row r="39" ht="24.95" customHeight="1">
      <c r="A39" s="5"/>
      <c r="B39" t="s" s="129">
        <v>77</v>
      </c>
      <c r="C39" s="33"/>
      <c r="D39" s="33"/>
      <c r="E39" s="33"/>
      <c r="F39" s="33"/>
      <c r="G39" s="34"/>
      <c r="H39" s="128"/>
      <c r="I39" t="s" s="85">
        <v>78</v>
      </c>
      <c r="J39" t="s" s="76">
        <v>79</v>
      </c>
      <c r="K39" s="77">
        <f>K37*2%</f>
        <v>347.191088</v>
      </c>
      <c r="L39" s="77">
        <f>L37*2%</f>
        <v>361.146338</v>
      </c>
      <c r="M39" s="77">
        <f>M37*2%</f>
        <v>380.683688</v>
      </c>
      <c r="N39" s="100"/>
    </row>
    <row r="40" ht="24.95" customHeight="1">
      <c r="A40" s="5"/>
      <c r="B40" t="s" s="129">
        <v>80</v>
      </c>
      <c r="C40" s="33"/>
      <c r="D40" s="33"/>
      <c r="E40" s="33"/>
      <c r="F40" s="33"/>
      <c r="G40" s="34"/>
      <c r="H40" s="128"/>
      <c r="I40" t="s" s="143">
        <v>81</v>
      </c>
      <c r="J40" t="s" s="144">
        <v>82</v>
      </c>
      <c r="K40" s="145">
        <f>SUM(K37:K39)</f>
        <v>19789.892016</v>
      </c>
      <c r="L40" s="145">
        <f>SUM(L37:L39)</f>
        <v>20585.341266</v>
      </c>
      <c r="M40" s="145">
        <f>SUM(M37:M39)</f>
        <v>21698.970216</v>
      </c>
      <c r="N40" s="146"/>
    </row>
    <row r="41" ht="24.95" customHeight="1">
      <c r="A41" s="5"/>
      <c r="B41" t="s" s="129">
        <v>0</v>
      </c>
      <c r="C41" s="33"/>
      <c r="D41" s="33"/>
      <c r="E41" s="33"/>
      <c r="F41" s="33"/>
      <c r="G41" s="34"/>
      <c r="H41" s="147"/>
      <c r="I41" s="148"/>
      <c r="J41" s="148"/>
      <c r="K41" s="148"/>
      <c r="L41" s="148"/>
      <c r="M41" s="148"/>
      <c r="N41" s="148"/>
    </row>
    <row r="42" ht="24.95" customHeight="1">
      <c r="A42" s="5"/>
      <c r="B42" s="40"/>
      <c r="C42" s="41"/>
      <c r="D42" s="41"/>
      <c r="E42" s="41"/>
      <c r="F42" s="41"/>
      <c r="G42" s="42"/>
      <c r="H42" s="147"/>
      <c r="I42" s="2"/>
      <c r="J42" s="2"/>
      <c r="K42" s="2"/>
      <c r="L42" s="2"/>
      <c r="M42" s="2"/>
      <c r="N42" s="2"/>
    </row>
    <row r="43" ht="21.75" customHeight="1">
      <c r="A43" s="2"/>
      <c r="B43" s="148"/>
      <c r="C43" s="149"/>
      <c r="D43" s="150"/>
      <c r="E43" s="150"/>
      <c r="F43" s="150"/>
      <c r="G43" s="151"/>
      <c r="H43" s="35"/>
      <c r="I43" s="2"/>
      <c r="J43" s="2"/>
      <c r="K43" s="2"/>
      <c r="L43" s="2"/>
      <c r="M43" s="2"/>
      <c r="N43" s="2"/>
    </row>
    <row r="44" ht="18.75" customHeight="1">
      <c r="A44" s="2"/>
      <c r="B44" s="2"/>
      <c r="C44" s="3"/>
      <c r="D44" s="3"/>
      <c r="E44" s="3"/>
      <c r="F44" s="3"/>
      <c r="G44" s="2"/>
      <c r="H44" s="2"/>
      <c r="I44" s="2"/>
      <c r="J44" s="2"/>
      <c r="K44" s="2"/>
      <c r="L44" s="2"/>
      <c r="M44" s="2"/>
      <c r="N44" s="2"/>
    </row>
    <row r="45" ht="21.75" customHeight="1">
      <c r="A45" s="2"/>
      <c r="B45" s="5"/>
      <c r="C45" s="152"/>
      <c r="D45" t="s" s="153">
        <v>14</v>
      </c>
      <c r="E45" t="s" s="153">
        <v>83</v>
      </c>
      <c r="F45" t="s" s="153">
        <v>16</v>
      </c>
      <c r="G45" s="35"/>
      <c r="H45" s="2"/>
      <c r="I45" s="2"/>
      <c r="J45" s="2"/>
      <c r="K45" s="2"/>
      <c r="L45" s="2"/>
      <c r="M45" s="2"/>
      <c r="N45" s="2"/>
    </row>
    <row r="46" ht="23.25" customHeight="1">
      <c r="A46" s="2"/>
      <c r="B46" s="5"/>
      <c r="C46" t="s" s="154">
        <v>84</v>
      </c>
      <c r="D46" s="155">
        <f>K40</f>
        <v>19789.892016</v>
      </c>
      <c r="E46" s="155">
        <f>M40</f>
        <v>21698.970216</v>
      </c>
      <c r="F46" s="155">
        <f>M40</f>
        <v>21698.970216</v>
      </c>
      <c r="G46" s="35"/>
      <c r="H46" s="2"/>
      <c r="I46" s="2"/>
      <c r="J46" s="2"/>
      <c r="K46" s="2"/>
      <c r="L46" s="2"/>
      <c r="M46" s="2"/>
      <c r="N46" s="2"/>
    </row>
    <row r="47" ht="18.4" customHeight="1">
      <c r="A47" s="2"/>
      <c r="B47" s="156"/>
      <c r="C47" t="s" s="157">
        <v>85</v>
      </c>
      <c r="D47" s="158">
        <f>D29</f>
        <v>14723.456</v>
      </c>
      <c r="E47" s="158">
        <f>E29</f>
        <v>15283.456</v>
      </c>
      <c r="F47" s="158">
        <f>F29</f>
        <v>16067.456</v>
      </c>
      <c r="G47" s="159"/>
      <c r="H47" s="2"/>
      <c r="I47" s="2"/>
      <c r="J47" s="2"/>
      <c r="K47" s="2"/>
      <c r="L47" s="2"/>
      <c r="M47" s="2"/>
      <c r="N47" s="2"/>
    </row>
    <row r="48" ht="21" customHeight="1">
      <c r="A48" s="2"/>
      <c r="B48" s="156"/>
      <c r="C48" t="s" s="160">
        <v>86</v>
      </c>
      <c r="D48" s="161">
        <f>D46-D47</f>
        <v>5066.436016</v>
      </c>
      <c r="E48" s="161">
        <f>E46-E47</f>
        <v>6415.514216</v>
      </c>
      <c r="F48" s="161">
        <f>F46-F47</f>
        <v>5631.514216</v>
      </c>
      <c r="G48" s="159"/>
      <c r="H48" s="2"/>
      <c r="I48" s="2"/>
      <c r="J48" s="2"/>
      <c r="K48" s="2"/>
      <c r="L48" s="2"/>
      <c r="M48" s="2"/>
      <c r="N48" s="2"/>
    </row>
    <row r="49" ht="23.25" customHeight="1">
      <c r="A49" s="2"/>
      <c r="B49" s="162"/>
      <c r="C49" s="148"/>
      <c r="D49" s="149"/>
      <c r="E49" s="149"/>
      <c r="F49" s="149"/>
      <c r="G49" s="162"/>
      <c r="H49" s="2"/>
      <c r="I49" s="2"/>
      <c r="J49" s="2"/>
      <c r="K49" s="2"/>
      <c r="L49" s="2"/>
      <c r="M49" s="2"/>
      <c r="N49" s="2"/>
    </row>
    <row r="50" ht="2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ht="23.25" customHeight="1">
      <c r="A51" s="2"/>
      <c r="B51" s="163"/>
      <c r="C51" s="2"/>
      <c r="D51" s="163"/>
      <c r="E51" s="163"/>
      <c r="F51" s="163"/>
      <c r="G51" s="163"/>
      <c r="H51" s="2"/>
      <c r="I51" s="2"/>
      <c r="J51" s="2"/>
      <c r="K51" s="2"/>
      <c r="L51" s="2"/>
      <c r="M51" s="2"/>
      <c r="N51" s="2"/>
    </row>
    <row r="52" ht="24" customHeight="1">
      <c r="A52" s="2"/>
      <c r="B52" s="164"/>
      <c r="C52" s="165"/>
      <c r="D52" s="165"/>
      <c r="E52" s="165"/>
      <c r="F52" s="165"/>
      <c r="G52" s="166"/>
      <c r="H52" s="2"/>
      <c r="I52" s="164"/>
      <c r="J52" s="165"/>
      <c r="K52" s="165"/>
      <c r="L52" s="165"/>
      <c r="M52" s="165"/>
      <c r="N52" s="166"/>
    </row>
  </sheetData>
  <mergeCells count="12">
    <mergeCell ref="B31:D31"/>
    <mergeCell ref="B33:D33"/>
    <mergeCell ref="C16:G16"/>
    <mergeCell ref="B18:C18"/>
    <mergeCell ref="B29:C29"/>
    <mergeCell ref="I16:N16"/>
    <mergeCell ref="C15:G15"/>
    <mergeCell ref="B2:G2"/>
    <mergeCell ref="B3:G3"/>
    <mergeCell ref="B4:G4"/>
    <mergeCell ref="B5:G5"/>
    <mergeCell ref="B6:G6"/>
  </mergeCells>
  <hyperlinks>
    <hyperlink ref="B5" r:id="rId1" location="" tooltip="" display="Website:  http://www.bvgindia.com"/>
  </hyperlink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